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14420" windowHeight="14280" tabRatio="500" activeTab="1"/>
  </bookViews>
  <sheets>
    <sheet name="TTF" sheetId="1" r:id="rId1"/>
    <sheet name="Transition Costs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<sst xmlns="http://schemas.openxmlformats.org/spreadsheetml/2006/main" count="74" uniqueCount="66">
  <si>
    <t>CGR</t>
  </si>
  <si>
    <t>KSS</t>
  </si>
  <si>
    <t>Kearns</t>
  </si>
  <si>
    <t>Clerical Support</t>
  </si>
  <si>
    <t>Supplies</t>
  </si>
  <si>
    <t>Printing/Copies</t>
  </si>
  <si>
    <t>Misc/Contingency @ 10%</t>
  </si>
  <si>
    <t xml:space="preserve"> (12 mos @ $500/mo)</t>
  </si>
  <si>
    <t>Consulting</t>
  </si>
  <si>
    <t>Legal</t>
  </si>
  <si>
    <t>Other</t>
  </si>
  <si>
    <t>TOTAL</t>
  </si>
  <si>
    <t xml:space="preserve">TRANSITION TASK FORCE BUDGET </t>
  </si>
  <si>
    <t>Draft</t>
  </si>
  <si>
    <t>TRANSITION COSTS</t>
  </si>
  <si>
    <t>Salary Harmonization</t>
  </si>
  <si>
    <t>Police</t>
  </si>
  <si>
    <t>Public Works</t>
  </si>
  <si>
    <t>Other</t>
  </si>
  <si>
    <t>Total</t>
  </si>
  <si>
    <t>Police Department</t>
  </si>
  <si>
    <t>Uniforms</t>
  </si>
  <si>
    <t>Weaponry</t>
  </si>
  <si>
    <t>Technology</t>
  </si>
  <si>
    <t>Legal</t>
  </si>
  <si>
    <t>General Legal</t>
  </si>
  <si>
    <t>Consolidate Code Book</t>
  </si>
  <si>
    <t>Transfer titles</t>
  </si>
  <si>
    <t>Consolidate CBS's (Legal)</t>
  </si>
  <si>
    <t>Borough</t>
  </si>
  <si>
    <t>Township</t>
  </si>
  <si>
    <t>Actual</t>
  </si>
  <si>
    <t>JCSSC</t>
  </si>
  <si>
    <t>Incidental-Organizational</t>
  </si>
  <si>
    <t>Draft new personnel policies</t>
  </si>
  <si>
    <t>New procedure manual</t>
  </si>
  <si>
    <t>Est Severance (Hi-Lo)</t>
  </si>
  <si>
    <t>Incidental-Transitional</t>
  </si>
  <si>
    <t>Implementation Consultants</t>
  </si>
  <si>
    <t>Master plan revision</t>
  </si>
  <si>
    <t>Transition team/task force</t>
  </si>
  <si>
    <t>Moving costs (physical)</t>
  </si>
  <si>
    <t>Moving costs (technology)</t>
  </si>
  <si>
    <t>Reconciliation of computers</t>
  </si>
  <si>
    <t xml:space="preserve"> </t>
  </si>
  <si>
    <t>Incidental-Identity</t>
  </si>
  <si>
    <t>Vehicle signage</t>
  </si>
  <si>
    <t>Stationary</t>
  </si>
  <si>
    <t>Official forms</t>
  </si>
  <si>
    <t>Identity/Logo/Graphics</t>
  </si>
  <si>
    <t>Website redesign</t>
  </si>
  <si>
    <t>Signage</t>
  </si>
  <si>
    <t>Grand Total</t>
  </si>
  <si>
    <t>Committed</t>
  </si>
  <si>
    <t xml:space="preserve">     Rogers Group (SOP Manual)</t>
  </si>
  <si>
    <t xml:space="preserve">     WPS (Dispatch)</t>
  </si>
  <si>
    <t xml:space="preserve">     Kearns (nte) </t>
  </si>
  <si>
    <t>$289,654-658,843</t>
  </si>
  <si>
    <t>CGR</t>
  </si>
  <si>
    <t>Sev and/or buyout (legal)</t>
  </si>
  <si>
    <t>Reconciliation of phones</t>
  </si>
  <si>
    <t>KSS</t>
  </si>
  <si>
    <t>Clerical (TTF)</t>
  </si>
  <si>
    <t>Other(TTF)</t>
  </si>
  <si>
    <t>Mitel</t>
  </si>
  <si>
    <t>Consolidated Tax Maps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</si>
</sst>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* #,##0.0_);_(* \(#,##0.0\);_(* &quot;-&quot;??_);_(@_)"/>
    <numFmt numFmtId="171" formatCode="_(* #,##0_);_(* \(#,##0\);_(* &quot;-&quot;??_);_(@_)"/>
  </numFmts>
  <fonts count="2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Accounting"/>
      <sz val="10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Verdana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11" fillId="12" borderId="0" applyNumberFormat="0" applyBorder="0" applyAlignment="0" applyProtection="0"/>
    <xf numFmtId="0" fontId="15" fillId="2" borderId="1" applyNumberFormat="0" applyAlignment="0" applyProtection="0"/>
    <xf numFmtId="0" fontId="17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15" borderId="0" applyNumberFormat="0" applyBorder="0" applyAlignment="0" applyProtection="0"/>
    <xf numFmtId="0" fontId="0" fillId="16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1" fontId="0" fillId="0" borderId="0" xfId="0" applyNumberFormat="1" applyAlignment="1">
      <alignment/>
    </xf>
    <xf numFmtId="41" fontId="5" fillId="0" borderId="0" xfId="0" applyNumberFormat="1" applyFont="1" applyAlignment="1">
      <alignment/>
    </xf>
    <xf numFmtId="42" fontId="0" fillId="0" borderId="0" xfId="0" applyNumberFormat="1" applyAlignment="1">
      <alignment/>
    </xf>
    <xf numFmtId="41" fontId="1" fillId="0" borderId="0" xfId="0" applyNumberFormat="1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42" applyNumberFormat="1" applyFont="1" applyAlignment="1">
      <alignment/>
    </xf>
    <xf numFmtId="171" fontId="0" fillId="0" borderId="0" xfId="42" applyNumberFormat="1" applyFont="1" applyAlignment="1">
      <alignment/>
    </xf>
    <xf numFmtId="171" fontId="5" fillId="0" borderId="0" xfId="42" applyNumberFormat="1" applyFont="1" applyAlignment="1">
      <alignment/>
    </xf>
    <xf numFmtId="0" fontId="1" fillId="0" borderId="0" xfId="0" applyFont="1" applyAlignment="1">
      <alignment/>
    </xf>
    <xf numFmtId="171" fontId="1" fillId="0" borderId="0" xfId="42" applyNumberFormat="1" applyFont="1" applyAlignment="1">
      <alignment/>
    </xf>
    <xf numFmtId="171" fontId="1" fillId="0" borderId="0" xfId="42" applyNumberFormat="1" applyFont="1" applyAlignment="1">
      <alignment horizontal="center"/>
    </xf>
    <xf numFmtId="0" fontId="0" fillId="0" borderId="0" xfId="0" applyFont="1" applyAlignment="1">
      <alignment horizontal="right"/>
    </xf>
    <xf numFmtId="171" fontId="0" fillId="0" borderId="0" xfId="42" applyNumberFormat="1" applyFont="1" applyAlignment="1" quotePrefix="1">
      <alignment/>
    </xf>
    <xf numFmtId="171" fontId="1" fillId="4" borderId="10" xfId="42" applyNumberFormat="1" applyFont="1" applyFill="1" applyBorder="1" applyAlignment="1">
      <alignment/>
    </xf>
    <xf numFmtId="171" fontId="1" fillId="4" borderId="10" xfId="42" applyNumberFormat="1" applyFont="1" applyFill="1" applyBorder="1" applyAlignment="1">
      <alignment horizontal="center"/>
    </xf>
    <xf numFmtId="171" fontId="0" fillId="4" borderId="10" xfId="42" applyNumberFormat="1" applyFont="1" applyFill="1" applyBorder="1" applyAlignment="1">
      <alignment/>
    </xf>
    <xf numFmtId="171" fontId="1" fillId="4" borderId="10" xfId="42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3" sqref="A3"/>
    </sheetView>
  </sheetViews>
  <sheetFormatPr defaultColWidth="10.75390625" defaultRowHeight="12.75"/>
  <cols>
    <col min="1" max="1" width="21.625" style="1" customWidth="1"/>
    <col min="2" max="16384" width="10.75390625" style="1" customWidth="1"/>
  </cols>
  <sheetData>
    <row r="1" ht="12.75">
      <c r="A1" s="4" t="s">
        <v>12</v>
      </c>
    </row>
    <row r="2" ht="12.75">
      <c r="A2" s="4" t="s">
        <v>13</v>
      </c>
    </row>
    <row r="4" spans="1:2" ht="12.75">
      <c r="A4" s="1" t="s">
        <v>3</v>
      </c>
      <c r="B4" s="3">
        <v>6000</v>
      </c>
    </row>
    <row r="5" ht="12.75">
      <c r="A5" s="1" t="s">
        <v>7</v>
      </c>
    </row>
    <row r="7" ht="15.75">
      <c r="A7" s="2" t="s">
        <v>8</v>
      </c>
    </row>
    <row r="8" spans="1:2" ht="12.75">
      <c r="A8" s="1" t="s">
        <v>0</v>
      </c>
      <c r="B8" s="1">
        <v>60000</v>
      </c>
    </row>
    <row r="9" spans="1:2" ht="12.75">
      <c r="A9" s="1" t="s">
        <v>1</v>
      </c>
      <c r="B9" s="1">
        <v>27500</v>
      </c>
    </row>
    <row r="12" ht="15.75">
      <c r="A12" s="2" t="s">
        <v>9</v>
      </c>
    </row>
    <row r="13" spans="1:2" ht="12.75">
      <c r="A13" s="1" t="s">
        <v>2</v>
      </c>
      <c r="B13" s="1">
        <v>40000</v>
      </c>
    </row>
    <row r="16" ht="15.75">
      <c r="A16" s="2" t="s">
        <v>10</v>
      </c>
    </row>
    <row r="17" spans="1:2" ht="12.75">
      <c r="A17" s="1" t="s">
        <v>4</v>
      </c>
      <c r="B17" s="1">
        <v>1000</v>
      </c>
    </row>
    <row r="18" spans="1:2" ht="12.75">
      <c r="A18" s="1" t="s">
        <v>5</v>
      </c>
      <c r="B18" s="1">
        <v>1000</v>
      </c>
    </row>
    <row r="19" spans="1:2" ht="15.75">
      <c r="A19" s="1" t="s">
        <v>6</v>
      </c>
      <c r="B19" s="2">
        <f>SUM(B4:B18)*0.1</f>
        <v>13550</v>
      </c>
    </row>
    <row r="21" spans="1:2" ht="12.75">
      <c r="A21" s="1" t="s">
        <v>11</v>
      </c>
      <c r="B21" s="3">
        <f>SUM(B4:B19)</f>
        <v>149050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1">
      <selection activeCell="A1" sqref="A1"/>
    </sheetView>
  </sheetViews>
  <sheetFormatPr defaultColWidth="8.75390625" defaultRowHeight="12.75"/>
  <cols>
    <col min="1" max="1" width="24.125" style="0" customWidth="1"/>
    <col min="2" max="2" width="1.12109375" style="0" customWidth="1"/>
    <col min="3" max="3" width="12.00390625" style="7" bestFit="1" customWidth="1"/>
    <col min="4" max="4" width="17.75390625" style="7" bestFit="1" customWidth="1"/>
    <col min="5" max="6" width="9.625" style="17" bestFit="1" customWidth="1"/>
    <col min="7" max="7" width="9.00390625" style="17" customWidth="1"/>
  </cols>
  <sheetData>
    <row r="1" spans="1:7" s="10" customFormat="1" ht="12.75">
      <c r="A1" s="10" t="s">
        <v>14</v>
      </c>
      <c r="C1" s="11"/>
      <c r="D1" s="11"/>
      <c r="E1" s="15"/>
      <c r="F1" s="15"/>
      <c r="G1" s="15"/>
    </row>
    <row r="2" spans="3:7" s="10" customFormat="1" ht="12.75">
      <c r="C2" s="11"/>
      <c r="D2" s="11"/>
      <c r="E2" s="18" t="s">
        <v>31</v>
      </c>
      <c r="F2" s="18"/>
      <c r="G2" s="18"/>
    </row>
    <row r="3" spans="3:7" s="10" customFormat="1" ht="12.75">
      <c r="C3" s="12" t="s">
        <v>32</v>
      </c>
      <c r="D3" s="12" t="s">
        <v>53</v>
      </c>
      <c r="E3" s="16" t="s">
        <v>29</v>
      </c>
      <c r="F3" s="16" t="s">
        <v>30</v>
      </c>
      <c r="G3" s="16" t="s">
        <v>19</v>
      </c>
    </row>
    <row r="4" spans="1:2" ht="12.75">
      <c r="A4" s="5" t="s">
        <v>15</v>
      </c>
      <c r="B4" s="5"/>
    </row>
    <row r="5" spans="1:7" ht="12.75">
      <c r="A5" s="6" t="s">
        <v>16</v>
      </c>
      <c r="B5" s="6"/>
      <c r="C5" s="7">
        <v>225000</v>
      </c>
      <c r="G5" s="17">
        <f>SUM(E5:F5)</f>
        <v>0</v>
      </c>
    </row>
    <row r="6" spans="1:7" ht="12.75">
      <c r="A6" s="6" t="s">
        <v>17</v>
      </c>
      <c r="B6" s="6"/>
      <c r="C6" s="7">
        <v>50000</v>
      </c>
      <c r="G6" s="17">
        <f>SUM(E6:F6)</f>
        <v>0</v>
      </c>
    </row>
    <row r="7" spans="1:7" ht="15.75">
      <c r="A7" s="6" t="s">
        <v>18</v>
      </c>
      <c r="B7" s="6"/>
      <c r="C7" s="9">
        <v>25000</v>
      </c>
      <c r="D7" s="9"/>
      <c r="G7" s="17">
        <f>SUM(E7:F7)</f>
        <v>0</v>
      </c>
    </row>
    <row r="8" spans="1:7" ht="12.75">
      <c r="A8" s="10" t="s">
        <v>19</v>
      </c>
      <c r="B8" s="10"/>
      <c r="C8" s="11">
        <f>SUM(C5:C7)</f>
        <v>300000</v>
      </c>
      <c r="D8" s="11">
        <f>SUM(D5:D7)</f>
        <v>0</v>
      </c>
      <c r="E8" s="15">
        <f>SUM(E5:E7)</f>
        <v>0</v>
      </c>
      <c r="F8" s="15">
        <f>SUM(F5:F7)</f>
        <v>0</v>
      </c>
      <c r="G8" s="15">
        <f>SUM(G5:G7)</f>
        <v>0</v>
      </c>
    </row>
    <row r="11" spans="1:2" ht="12.75">
      <c r="A11" s="5" t="s">
        <v>20</v>
      </c>
      <c r="B11" s="5"/>
    </row>
    <row r="12" spans="1:7" ht="12.75">
      <c r="A12" s="6" t="s">
        <v>21</v>
      </c>
      <c r="B12" s="6"/>
      <c r="C12" s="7">
        <v>282000</v>
      </c>
      <c r="G12" s="17">
        <f>SUM(E12:F12)</f>
        <v>0</v>
      </c>
    </row>
    <row r="13" spans="1:7" ht="12.75">
      <c r="A13" s="6" t="s">
        <v>22</v>
      </c>
      <c r="B13" s="6"/>
      <c r="C13" s="7">
        <v>24000</v>
      </c>
      <c r="G13" s="17">
        <f>SUM(E13:F13)</f>
        <v>0</v>
      </c>
    </row>
    <row r="14" spans="1:7" ht="15.75">
      <c r="A14" s="6" t="s">
        <v>23</v>
      </c>
      <c r="B14" s="6"/>
      <c r="C14" s="8">
        <v>407591</v>
      </c>
      <c r="D14" s="9"/>
      <c r="G14" s="17">
        <f>SUM(E14:F14)</f>
        <v>0</v>
      </c>
    </row>
    <row r="15" spans="1:7" ht="12.75">
      <c r="A15" s="13" t="s">
        <v>54</v>
      </c>
      <c r="D15" s="7">
        <v>40000</v>
      </c>
      <c r="G15" s="17">
        <f>SUM(E15:F15)</f>
        <v>0</v>
      </c>
    </row>
    <row r="16" spans="1:7" ht="15.75">
      <c r="A16" s="13" t="s">
        <v>55</v>
      </c>
      <c r="C16" s="9"/>
      <c r="D16" s="9">
        <v>3250</v>
      </c>
      <c r="G16" s="17">
        <f>SUM(E16:F16)</f>
        <v>0</v>
      </c>
    </row>
    <row r="17" spans="1:7" ht="12.75">
      <c r="A17" s="10" t="s">
        <v>19</v>
      </c>
      <c r="B17" s="10"/>
      <c r="C17" s="11">
        <f>SUM(C12:C16)</f>
        <v>713591</v>
      </c>
      <c r="D17" s="11">
        <f>SUM(D12:D16)</f>
        <v>43250</v>
      </c>
      <c r="E17" s="15">
        <f>SUM(E12:E16)</f>
        <v>0</v>
      </c>
      <c r="F17" s="15">
        <f>SUM(F12:F16)</f>
        <v>0</v>
      </c>
      <c r="G17" s="15">
        <f>SUM(G12:G16)</f>
        <v>0</v>
      </c>
    </row>
    <row r="22" spans="1:2" ht="12.75">
      <c r="A22" s="5" t="s">
        <v>24</v>
      </c>
      <c r="B22" s="5"/>
    </row>
    <row r="23" spans="1:7" ht="12.75">
      <c r="A23" s="6" t="s">
        <v>25</v>
      </c>
      <c r="B23" s="6"/>
      <c r="C23" s="7">
        <v>75000</v>
      </c>
      <c r="E23" s="17">
        <f>1296+528+4320</f>
        <v>6144</v>
      </c>
      <c r="F23" s="17">
        <f>4218.95+4893.51+2603.1+2548.09+7541.05</f>
        <v>21804.7</v>
      </c>
      <c r="G23" s="17">
        <f aca="true" t="shared" si="0" ref="G23:G28">SUM(E23:F23)</f>
        <v>27948.7</v>
      </c>
    </row>
    <row r="24" spans="1:7" ht="12.75">
      <c r="A24" s="6" t="s">
        <v>56</v>
      </c>
      <c r="D24" s="7">
        <v>40000</v>
      </c>
      <c r="G24" s="17">
        <f t="shared" si="0"/>
        <v>0</v>
      </c>
    </row>
    <row r="25" spans="1:7" ht="12.75">
      <c r="A25" s="6"/>
      <c r="G25" s="17">
        <f t="shared" si="0"/>
        <v>0</v>
      </c>
    </row>
    <row r="26" spans="1:7" ht="12.75">
      <c r="A26" s="6" t="s">
        <v>26</v>
      </c>
      <c r="B26" s="6"/>
      <c r="C26" s="7">
        <v>20000</v>
      </c>
      <c r="G26" s="17">
        <f t="shared" si="0"/>
        <v>0</v>
      </c>
    </row>
    <row r="27" spans="1:7" ht="12.75">
      <c r="A27" s="6" t="s">
        <v>27</v>
      </c>
      <c r="B27" s="6"/>
      <c r="C27" s="7">
        <v>15000</v>
      </c>
      <c r="G27" s="17">
        <f t="shared" si="0"/>
        <v>0</v>
      </c>
    </row>
    <row r="28" spans="1:7" ht="15.75">
      <c r="A28" s="6" t="s">
        <v>28</v>
      </c>
      <c r="B28" s="6"/>
      <c r="C28" s="9">
        <v>25000</v>
      </c>
      <c r="D28" s="9" t="s">
        <v>44</v>
      </c>
      <c r="G28" s="17">
        <f t="shared" si="0"/>
        <v>0</v>
      </c>
    </row>
    <row r="29" spans="1:7" ht="12.75">
      <c r="A29" s="10" t="s">
        <v>19</v>
      </c>
      <c r="B29" s="10"/>
      <c r="C29" s="11">
        <f>SUM(C23:C28)</f>
        <v>135000</v>
      </c>
      <c r="D29" s="11">
        <f>SUM(D23:D28)</f>
        <v>40000</v>
      </c>
      <c r="E29" s="15">
        <f>SUM(E23:E28)</f>
        <v>6144</v>
      </c>
      <c r="F29" s="15">
        <f>SUM(F23:F28)</f>
        <v>21804.7</v>
      </c>
      <c r="G29" s="15">
        <f>SUM(G23:G28)</f>
        <v>27948.7</v>
      </c>
    </row>
    <row r="32" spans="1:2" ht="12.75">
      <c r="A32" s="5" t="s">
        <v>33</v>
      </c>
      <c r="B32" s="5"/>
    </row>
    <row r="33" spans="1:7" ht="12.75">
      <c r="A33" s="6" t="s">
        <v>34</v>
      </c>
      <c r="B33" s="6"/>
      <c r="C33" s="7">
        <v>15000</v>
      </c>
      <c r="G33" s="17">
        <f>SUM(E33:F33)</f>
        <v>0</v>
      </c>
    </row>
    <row r="34" spans="1:7" ht="12.75">
      <c r="A34" s="6" t="s">
        <v>35</v>
      </c>
      <c r="B34" s="6"/>
      <c r="C34" s="7">
        <v>15000</v>
      </c>
      <c r="G34" s="17">
        <f>SUM(E34:F34)</f>
        <v>0</v>
      </c>
    </row>
    <row r="35" spans="1:7" ht="12.75">
      <c r="A35" s="6" t="s">
        <v>59</v>
      </c>
      <c r="B35" s="6"/>
      <c r="C35" s="7">
        <v>15000</v>
      </c>
      <c r="G35" s="17">
        <f>SUM(E35:F35)</f>
        <v>0</v>
      </c>
    </row>
    <row r="36" spans="1:7" ht="15.75">
      <c r="A36" s="6" t="s">
        <v>36</v>
      </c>
      <c r="B36" s="6"/>
      <c r="C36" s="9" t="s">
        <v>44</v>
      </c>
      <c r="D36" s="14" t="s">
        <v>57</v>
      </c>
      <c r="G36" s="17">
        <f>SUM(E36:F36)</f>
        <v>0</v>
      </c>
    </row>
    <row r="37" spans="1:7" ht="12.75">
      <c r="A37" s="10" t="s">
        <v>19</v>
      </c>
      <c r="B37" s="10"/>
      <c r="C37" s="11">
        <f>SUM(C33:C36)</f>
        <v>45000</v>
      </c>
      <c r="D37" s="11">
        <f>SUM(D33:D36)</f>
        <v>0</v>
      </c>
      <c r="E37" s="15">
        <f>SUM(E33:E36)</f>
        <v>0</v>
      </c>
      <c r="F37" s="15">
        <f>SUM(F33:F36)</f>
        <v>0</v>
      </c>
      <c r="G37" s="15">
        <f>SUM(G33:G36)</f>
        <v>0</v>
      </c>
    </row>
    <row r="41" spans="1:2" ht="12.75">
      <c r="A41" s="5" t="s">
        <v>45</v>
      </c>
      <c r="B41" s="5"/>
    </row>
    <row r="42" spans="1:7" ht="12.75">
      <c r="A42" s="6" t="s">
        <v>46</v>
      </c>
      <c r="B42" s="6"/>
      <c r="C42" s="7">
        <v>50000</v>
      </c>
      <c r="G42" s="17">
        <f aca="true" t="shared" si="1" ref="G42:G47">SUM(E42:F42)</f>
        <v>0</v>
      </c>
    </row>
    <row r="43" spans="1:7" ht="12.75">
      <c r="A43" s="6" t="s">
        <v>47</v>
      </c>
      <c r="B43" s="6"/>
      <c r="C43" s="7">
        <v>10000</v>
      </c>
      <c r="G43" s="17">
        <f t="shared" si="1"/>
        <v>0</v>
      </c>
    </row>
    <row r="44" spans="1:7" ht="12.75">
      <c r="A44" s="6" t="s">
        <v>48</v>
      </c>
      <c r="B44" s="6"/>
      <c r="C44" s="7">
        <v>15000</v>
      </c>
      <c r="G44" s="17">
        <f t="shared" si="1"/>
        <v>0</v>
      </c>
    </row>
    <row r="45" spans="1:7" ht="12.75">
      <c r="A45" s="6" t="s">
        <v>49</v>
      </c>
      <c r="B45" s="6"/>
      <c r="C45" s="7">
        <v>15000</v>
      </c>
      <c r="G45" s="17">
        <f t="shared" si="1"/>
        <v>0</v>
      </c>
    </row>
    <row r="46" spans="1:7" ht="12.75">
      <c r="A46" s="6" t="s">
        <v>50</v>
      </c>
      <c r="B46" s="6"/>
      <c r="C46" s="7">
        <v>10000</v>
      </c>
      <c r="F46" s="17">
        <v>125</v>
      </c>
      <c r="G46" s="17">
        <f t="shared" si="1"/>
        <v>125</v>
      </c>
    </row>
    <row r="47" spans="1:7" ht="15.75">
      <c r="A47" s="6" t="s">
        <v>51</v>
      </c>
      <c r="B47" s="6"/>
      <c r="C47" s="9">
        <v>25000</v>
      </c>
      <c r="D47" s="9"/>
      <c r="G47" s="17">
        <f t="shared" si="1"/>
        <v>0</v>
      </c>
    </row>
    <row r="48" spans="1:7" ht="12.75">
      <c r="A48" s="10" t="s">
        <v>19</v>
      </c>
      <c r="B48" s="10"/>
      <c r="C48" s="11">
        <f>SUM(C42:C47)</f>
        <v>125000</v>
      </c>
      <c r="D48" s="11">
        <f>SUM(D42:D47)</f>
        <v>0</v>
      </c>
      <c r="E48" s="15">
        <f>SUM(E42:E47)</f>
        <v>0</v>
      </c>
      <c r="F48" s="15">
        <f>SUM(F42:F47)</f>
        <v>125</v>
      </c>
      <c r="G48" s="15">
        <f>SUM(G42:G47)</f>
        <v>125</v>
      </c>
    </row>
    <row r="53" spans="1:2" ht="12.75">
      <c r="A53" s="5" t="s">
        <v>37</v>
      </c>
      <c r="B53" s="5"/>
    </row>
    <row r="54" spans="1:7" ht="12.75">
      <c r="A54" s="6" t="s">
        <v>38</v>
      </c>
      <c r="B54" s="6"/>
      <c r="C54" s="7">
        <v>100000</v>
      </c>
      <c r="G54" s="17">
        <f aca="true" t="shared" si="2" ref="G54:G70">SUM(E54:F54)</f>
        <v>0</v>
      </c>
    </row>
    <row r="55" spans="1:7" ht="12.75">
      <c r="A55" s="13" t="s">
        <v>58</v>
      </c>
      <c r="D55" s="7">
        <f>60000-G55</f>
        <v>52250</v>
      </c>
      <c r="F55" s="17">
        <v>7750</v>
      </c>
      <c r="G55" s="17">
        <f t="shared" si="2"/>
        <v>7750</v>
      </c>
    </row>
    <row r="56" spans="1:7" ht="12.75">
      <c r="A56" s="13" t="s">
        <v>61</v>
      </c>
      <c r="D56" s="7">
        <v>27500</v>
      </c>
      <c r="G56" s="17">
        <f t="shared" si="2"/>
        <v>0</v>
      </c>
    </row>
    <row r="57" spans="1:7" ht="12.75">
      <c r="A57" s="6" t="s">
        <v>39</v>
      </c>
      <c r="B57" s="6"/>
      <c r="C57" s="7">
        <v>40000</v>
      </c>
      <c r="G57" s="17">
        <f t="shared" si="2"/>
        <v>0</v>
      </c>
    </row>
    <row r="58" spans="1:7" ht="12.75">
      <c r="A58" s="6" t="s">
        <v>65</v>
      </c>
      <c r="B58" s="6"/>
      <c r="D58" s="7">
        <f>188400-G58</f>
        <v>169810</v>
      </c>
      <c r="F58" s="17">
        <v>18590</v>
      </c>
      <c r="G58" s="17">
        <f t="shared" si="2"/>
        <v>18590</v>
      </c>
    </row>
    <row r="59" spans="1:7" ht="12.75">
      <c r="A59" s="6" t="s">
        <v>40</v>
      </c>
      <c r="B59" s="6"/>
      <c r="C59" s="7">
        <v>15000</v>
      </c>
      <c r="G59" s="17">
        <f t="shared" si="2"/>
        <v>0</v>
      </c>
    </row>
    <row r="60" spans="1:7" ht="12.75">
      <c r="A60" s="13" t="s">
        <v>62</v>
      </c>
      <c r="D60" s="7">
        <v>6000</v>
      </c>
      <c r="F60" s="17">
        <f>225+255+213.75</f>
        <v>693.75</v>
      </c>
      <c r="G60" s="17">
        <f t="shared" si="2"/>
        <v>693.75</v>
      </c>
    </row>
    <row r="61" spans="1:7" ht="12.75">
      <c r="A61" s="13" t="s">
        <v>63</v>
      </c>
      <c r="D61" s="7">
        <v>15550</v>
      </c>
      <c r="E61" s="17">
        <f>92.43+349.44</f>
        <v>441.87</v>
      </c>
      <c r="F61" s="17">
        <v>60</v>
      </c>
      <c r="G61" s="17">
        <f t="shared" si="2"/>
        <v>501.87</v>
      </c>
    </row>
    <row r="62" ht="12.75">
      <c r="G62" s="17">
        <f t="shared" si="2"/>
        <v>0</v>
      </c>
    </row>
    <row r="63" spans="1:7" ht="12.75">
      <c r="A63" s="6" t="s">
        <v>41</v>
      </c>
      <c r="B63" s="6"/>
      <c r="C63" s="7">
        <v>35000</v>
      </c>
      <c r="G63" s="17">
        <f t="shared" si="2"/>
        <v>0</v>
      </c>
    </row>
    <row r="64" ht="12.75">
      <c r="G64" s="17">
        <f t="shared" si="2"/>
        <v>0</v>
      </c>
    </row>
    <row r="65" ht="12.75">
      <c r="G65" s="17">
        <f t="shared" si="2"/>
        <v>0</v>
      </c>
    </row>
    <row r="66" ht="12.75">
      <c r="G66" s="17">
        <f t="shared" si="2"/>
        <v>0</v>
      </c>
    </row>
    <row r="67" spans="1:7" ht="12.75">
      <c r="A67" s="6" t="s">
        <v>42</v>
      </c>
      <c r="B67" s="6"/>
      <c r="C67" s="7">
        <v>35000</v>
      </c>
      <c r="G67" s="17">
        <f t="shared" si="2"/>
        <v>0</v>
      </c>
    </row>
    <row r="68" spans="1:7" ht="12.75">
      <c r="A68" s="6" t="s">
        <v>43</v>
      </c>
      <c r="B68" s="6"/>
      <c r="C68" s="7">
        <v>80000</v>
      </c>
      <c r="G68" s="17">
        <f t="shared" si="2"/>
        <v>0</v>
      </c>
    </row>
    <row r="69" spans="1:7" ht="15.75">
      <c r="A69" s="6" t="s">
        <v>60</v>
      </c>
      <c r="B69" s="6"/>
      <c r="C69" s="8">
        <v>80000</v>
      </c>
      <c r="D69" s="9"/>
      <c r="G69" s="17">
        <f t="shared" si="2"/>
        <v>0</v>
      </c>
    </row>
    <row r="70" spans="1:7" ht="15.75">
      <c r="A70" s="13" t="s">
        <v>64</v>
      </c>
      <c r="B70" s="6"/>
      <c r="C70" s="9" t="s">
        <v>44</v>
      </c>
      <c r="D70" s="9">
        <v>50000</v>
      </c>
      <c r="G70" s="17">
        <f t="shared" si="2"/>
        <v>0</v>
      </c>
    </row>
    <row r="71" spans="1:7" ht="12.75">
      <c r="A71" s="10" t="s">
        <v>19</v>
      </c>
      <c r="B71" s="10"/>
      <c r="C71" s="11">
        <f>SUM(C54:C69)</f>
        <v>385000</v>
      </c>
      <c r="D71" s="11">
        <f>SUM(D54:D69)</f>
        <v>271110</v>
      </c>
      <c r="E71" s="15">
        <f>SUM(E54:E69)</f>
        <v>441.87</v>
      </c>
      <c r="F71" s="15">
        <f>SUM(F54:F69)</f>
        <v>27093.75</v>
      </c>
      <c r="G71" s="15">
        <f>SUM(G54:G69)</f>
        <v>27535.62</v>
      </c>
    </row>
    <row r="75" spans="1:7" s="10" customFormat="1" ht="12.75">
      <c r="A75" s="10" t="s">
        <v>52</v>
      </c>
      <c r="C75" s="11">
        <f>+C71+C48+C37+C29+C17+C8</f>
        <v>1703591</v>
      </c>
      <c r="D75" s="11">
        <f>+D71+D48+D37+D29+D17+D8</f>
        <v>354360</v>
      </c>
      <c r="E75" s="15">
        <f>+E71+E48+E37+E29+E17+E8</f>
        <v>6585.87</v>
      </c>
      <c r="F75" s="15">
        <f>+F71+F48+F37+F29+F17+F8</f>
        <v>49023.45</v>
      </c>
      <c r="G75" s="15">
        <f>+G71+G48+G37+G29+G17+G8</f>
        <v>55609.32</v>
      </c>
    </row>
  </sheetData>
  <sheetProtection/>
  <mergeCells count="1">
    <mergeCell ref="E2:G2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Sillars</dc:creator>
  <cp:keywords/>
  <dc:description/>
  <cp:lastModifiedBy>Scott Sillars</cp:lastModifiedBy>
  <dcterms:created xsi:type="dcterms:W3CDTF">2012-03-25T17:11:26Z</dcterms:created>
  <dcterms:modified xsi:type="dcterms:W3CDTF">2012-05-07T21:06:11Z</dcterms:modified>
  <cp:category/>
  <cp:version/>
  <cp:contentType/>
  <cp:contentStatus/>
</cp:coreProperties>
</file>